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56" windowHeight="11892" activeTab="0"/>
  </bookViews>
  <sheets>
    <sheet name="FICHERO DE COTIZACIÓN " sheetId="1" r:id="rId1"/>
    <sheet name="ITC 688" sheetId="2" r:id="rId2"/>
  </sheets>
  <definedNames/>
  <calcPr fullCalcOnLoad="1"/>
</workbook>
</file>

<file path=xl/sharedStrings.xml><?xml version="1.0" encoding="utf-8"?>
<sst xmlns="http://schemas.openxmlformats.org/spreadsheetml/2006/main" count="111" uniqueCount="70">
  <si>
    <t xml:space="preserve">Potencia contratada (Kw) </t>
  </si>
  <si>
    <t xml:space="preserve">Consumo total (Kwh/año) </t>
  </si>
  <si>
    <t xml:space="preserve">LOTES </t>
  </si>
  <si>
    <t xml:space="preserve">CUP </t>
  </si>
  <si>
    <t xml:space="preserve">TAR </t>
  </si>
  <si>
    <t>P1- Potencia Contratada Kw</t>
  </si>
  <si>
    <t>P2- Potencia Contratada Kw</t>
  </si>
  <si>
    <t>P3- Potencia Contratada Kw</t>
  </si>
  <si>
    <t>P4- Potencia Contratada Kw</t>
  </si>
  <si>
    <t>P5- Potencia Contratada Kw</t>
  </si>
  <si>
    <t>P6- Potencia Contratada Kw</t>
  </si>
  <si>
    <t>P1 (Kwh)</t>
  </si>
  <si>
    <t>P2 (Kwh)</t>
  </si>
  <si>
    <t>P3 (Kwh)</t>
  </si>
  <si>
    <t>P4 (Kwh)</t>
  </si>
  <si>
    <t>P5 (Kwh)</t>
  </si>
  <si>
    <t>P6 (Kwh)</t>
  </si>
  <si>
    <t xml:space="preserve">Kwh/año </t>
  </si>
  <si>
    <t xml:space="preserve">lote 1- Baja Tensión </t>
  </si>
  <si>
    <t>ES0027700040678001FQ</t>
  </si>
  <si>
    <t>3.0A</t>
  </si>
  <si>
    <t>ES0027700525347002HE</t>
  </si>
  <si>
    <t>ES0027700039566003ME</t>
  </si>
  <si>
    <t xml:space="preserve">lote 2- Media Tensión </t>
  </si>
  <si>
    <t>ES0027700035180001AM</t>
  </si>
  <si>
    <t>3.1A</t>
  </si>
  <si>
    <t>ES0027700509809001DQ</t>
  </si>
  <si>
    <t>ES0027700035692001TW</t>
  </si>
  <si>
    <t>ES0027700040260002AL</t>
  </si>
  <si>
    <t>ES0027700035529005CF</t>
  </si>
  <si>
    <t>6.1</t>
  </si>
  <si>
    <t>ES0027700035529003CM</t>
  </si>
  <si>
    <t>ES0027700575666001HN</t>
  </si>
  <si>
    <t>ES0027700035522001ZH</t>
  </si>
  <si>
    <t>ES0027700035529004CY</t>
  </si>
  <si>
    <t>ES0027700035529002CG</t>
  </si>
  <si>
    <t>ES0027700594233001WD</t>
  </si>
  <si>
    <t>IFCA</t>
  </si>
  <si>
    <t xml:space="preserve">P1 </t>
  </si>
  <si>
    <t>P2</t>
  </si>
  <si>
    <t>P3</t>
  </si>
  <si>
    <t>P4</t>
  </si>
  <si>
    <t>P5</t>
  </si>
  <si>
    <t>P6</t>
  </si>
  <si>
    <t xml:space="preserve">Cantidad de CUPS </t>
  </si>
  <si>
    <t>3.0.A</t>
  </si>
  <si>
    <t>3.1.A</t>
  </si>
  <si>
    <t>Potencia contratada (Kw) consolidada por Tarifa</t>
  </si>
  <si>
    <t>Consumo total (Kwh/año) consolidados por Tarifa</t>
  </si>
  <si>
    <t>kwh/año</t>
  </si>
  <si>
    <t>a</t>
  </si>
  <si>
    <t>TP (€/KW año)</t>
  </si>
  <si>
    <t>TE (€/Kwh)</t>
  </si>
  <si>
    <t>T.Acceso</t>
  </si>
  <si>
    <t xml:space="preserve">tensión </t>
  </si>
  <si>
    <t>P1</t>
  </si>
  <si>
    <t>&lt;1kv</t>
  </si>
  <si>
    <t>1kV-36KV</t>
  </si>
  <si>
    <r>
      <t>³</t>
    </r>
    <r>
      <rPr>
        <sz val="12"/>
        <rFont val="Arial"/>
        <family val="2"/>
      </rPr>
      <t xml:space="preserve"> 1kV y &lt; 36 kV</t>
    </r>
  </si>
  <si>
    <t>TOTALES</t>
  </si>
  <si>
    <t>Presupuesto de Licitación con IVA</t>
  </si>
  <si>
    <t>LOTE 1</t>
  </si>
  <si>
    <t>LOTE 2</t>
  </si>
  <si>
    <t>Fichero de cotización Universidad de Cantabria</t>
  </si>
  <si>
    <t>ITC/688/2011 DE 30 DE Marzo de 2011 publicada el 31 de Marzo. Aplica a partir del 1 de Abril de 2011</t>
  </si>
  <si>
    <t>Indicar el precio de la energía en Cent €/Kwh  , con TAR sin IE ni IVA</t>
  </si>
  <si>
    <t>TRES TORRES</t>
  </si>
  <si>
    <t>Coste anual del Tp con IE sin IVA</t>
  </si>
  <si>
    <t>Coste total anual ( Tp +Te) con IE sin IVA</t>
  </si>
  <si>
    <t>Coste total anual con IVA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</si>
</sst>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,"/>
    <numFmt numFmtId="173" formatCode="0.000000"/>
    <numFmt numFmtId="174" formatCode="#,##0.0000\ &quot;€&quot;;[Red]\-#,##0.0000\ &quot;€&quot;"/>
    <numFmt numFmtId="175" formatCode="0.000"/>
    <numFmt numFmtId="176" formatCode="mmm\-yyyy"/>
    <numFmt numFmtId="177" formatCode="0.0000"/>
    <numFmt numFmtId="178" formatCode="_-* #,##0.0000\ &quot;€&quot;_-;\-* #,##0.0000\ &quot;€&quot;_-;_-* &quot;-&quot;????\ &quot;€&quot;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3" fontId="24" fillId="24" borderId="0" xfId="0" applyNumberFormat="1" applyFont="1" applyFill="1" applyAlignment="1">
      <alignment/>
    </xf>
    <xf numFmtId="0" fontId="24" fillId="16" borderId="11" xfId="0" applyFont="1" applyFill="1" applyBorder="1" applyAlignment="1" applyProtection="1">
      <alignment wrapText="1"/>
      <protection/>
    </xf>
    <xf numFmtId="0" fontId="24" fillId="16" borderId="11" xfId="0" applyFont="1" applyFill="1" applyBorder="1" applyAlignment="1" applyProtection="1">
      <alignment horizontal="left" wrapText="1"/>
      <protection/>
    </xf>
    <xf numFmtId="0" fontId="24" fillId="14" borderId="11" xfId="0" applyFont="1" applyFill="1" applyBorder="1" applyAlignment="1" applyProtection="1">
      <alignment wrapText="1"/>
      <protection/>
    </xf>
    <xf numFmtId="0" fontId="25" fillId="24" borderId="11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/>
    </xf>
    <xf numFmtId="3" fontId="23" fillId="24" borderId="11" xfId="0" applyNumberFormat="1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left" vertical="center"/>
    </xf>
    <xf numFmtId="0" fontId="25" fillId="24" borderId="14" xfId="0" applyFont="1" applyFill="1" applyBorder="1" applyAlignment="1">
      <alignment horizontal="center" vertical="center"/>
    </xf>
    <xf numFmtId="175" fontId="25" fillId="24" borderId="14" xfId="0" applyNumberFormat="1" applyFont="1" applyFill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24" borderId="14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/>
    </xf>
    <xf numFmtId="3" fontId="23" fillId="24" borderId="14" xfId="0" applyNumberFormat="1" applyFont="1" applyFill="1" applyBorder="1" applyAlignment="1">
      <alignment/>
    </xf>
    <xf numFmtId="0" fontId="25" fillId="24" borderId="16" xfId="0" applyFont="1" applyFill="1" applyBorder="1" applyAlignment="1">
      <alignment horizontal="center" vertical="center"/>
    </xf>
    <xf numFmtId="3" fontId="25" fillId="24" borderId="16" xfId="0" applyNumberFormat="1" applyFont="1" applyFill="1" applyBorder="1" applyAlignment="1">
      <alignment horizontal="center" vertical="center"/>
    </xf>
    <xf numFmtId="3" fontId="23" fillId="24" borderId="16" xfId="0" applyNumberFormat="1" applyFont="1" applyFill="1" applyBorder="1" applyAlignment="1">
      <alignment/>
    </xf>
    <xf numFmtId="0" fontId="24" fillId="24" borderId="11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/>
    </xf>
    <xf numFmtId="0" fontId="24" fillId="24" borderId="11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173" fontId="23" fillId="24" borderId="14" xfId="0" applyNumberFormat="1" applyFont="1" applyFill="1" applyBorder="1" applyAlignment="1">
      <alignment/>
    </xf>
    <xf numFmtId="173" fontId="23" fillId="24" borderId="17" xfId="0" applyNumberFormat="1" applyFont="1" applyFill="1" applyBorder="1" applyAlignment="1">
      <alignment/>
    </xf>
    <xf numFmtId="173" fontId="23" fillId="24" borderId="18" xfId="0" applyNumberFormat="1" applyFont="1" applyFill="1" applyBorder="1" applyAlignment="1">
      <alignment/>
    </xf>
    <xf numFmtId="173" fontId="23" fillId="24" borderId="19" xfId="0" applyNumberFormat="1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2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173" fontId="23" fillId="24" borderId="22" xfId="0" applyNumberFormat="1" applyFont="1" applyFill="1" applyBorder="1" applyAlignment="1">
      <alignment/>
    </xf>
    <xf numFmtId="0" fontId="23" fillId="24" borderId="18" xfId="0" applyFont="1" applyFill="1" applyBorder="1" applyAlignment="1">
      <alignment/>
    </xf>
    <xf numFmtId="173" fontId="23" fillId="24" borderId="23" xfId="0" applyNumberFormat="1" applyFont="1" applyFill="1" applyBorder="1" applyAlignment="1">
      <alignment/>
    </xf>
    <xf numFmtId="173" fontId="23" fillId="24" borderId="20" xfId="0" applyNumberFormat="1" applyFont="1" applyFill="1" applyBorder="1" applyAlignment="1">
      <alignment/>
    </xf>
    <xf numFmtId="173" fontId="23" fillId="24" borderId="11" xfId="0" applyNumberFormat="1" applyFont="1" applyFill="1" applyBorder="1" applyAlignment="1">
      <alignment/>
    </xf>
    <xf numFmtId="173" fontId="23" fillId="24" borderId="21" xfId="0" applyNumberFormat="1" applyFont="1" applyFill="1" applyBorder="1" applyAlignment="1">
      <alignment/>
    </xf>
    <xf numFmtId="0" fontId="24" fillId="16" borderId="11" xfId="0" applyFont="1" applyFill="1" applyBorder="1" applyAlignment="1">
      <alignment/>
    </xf>
    <xf numFmtId="0" fontId="24" fillId="16" borderId="13" xfId="0" applyFont="1" applyFill="1" applyBorder="1" applyAlignment="1">
      <alignment/>
    </xf>
    <xf numFmtId="0" fontId="23" fillId="16" borderId="22" xfId="0" applyFont="1" applyFill="1" applyBorder="1" applyAlignment="1">
      <alignment/>
    </xf>
    <xf numFmtId="0" fontId="23" fillId="16" borderId="14" xfId="0" applyFont="1" applyFill="1" applyBorder="1" applyAlignment="1">
      <alignment/>
    </xf>
    <xf numFmtId="0" fontId="23" fillId="16" borderId="23" xfId="0" applyFont="1" applyFill="1" applyBorder="1" applyAlignment="1">
      <alignment/>
    </xf>
    <xf numFmtId="0" fontId="23" fillId="16" borderId="18" xfId="0" applyFont="1" applyFill="1" applyBorder="1" applyAlignment="1">
      <alignment/>
    </xf>
    <xf numFmtId="0" fontId="23" fillId="16" borderId="20" xfId="0" applyFont="1" applyFill="1" applyBorder="1" applyAlignment="1">
      <alignment/>
    </xf>
    <xf numFmtId="0" fontId="27" fillId="16" borderId="11" xfId="0" applyFont="1" applyFill="1" applyBorder="1" applyAlignment="1">
      <alignment vertical="top" wrapText="1"/>
    </xf>
    <xf numFmtId="0" fontId="24" fillId="24" borderId="0" xfId="0" applyFont="1" applyFill="1" applyAlignment="1">
      <alignment/>
    </xf>
    <xf numFmtId="0" fontId="24" fillId="24" borderId="11" xfId="0" applyFont="1" applyFill="1" applyBorder="1" applyAlignment="1">
      <alignment wrapText="1"/>
    </xf>
    <xf numFmtId="44" fontId="26" fillId="24" borderId="0" xfId="0" applyNumberFormat="1" applyFont="1" applyFill="1" applyAlignment="1">
      <alignment/>
    </xf>
    <xf numFmtId="0" fontId="24" fillId="24" borderId="14" xfId="0" applyFont="1" applyFill="1" applyBorder="1" applyAlignment="1">
      <alignment horizontal="center"/>
    </xf>
    <xf numFmtId="44" fontId="23" fillId="24" borderId="14" xfId="45" applyFont="1" applyFill="1" applyBorder="1" applyAlignment="1">
      <alignment/>
    </xf>
    <xf numFmtId="177" fontId="23" fillId="22" borderId="14" xfId="0" applyNumberFormat="1" applyFont="1" applyFill="1" applyBorder="1" applyAlignment="1" applyProtection="1">
      <alignment/>
      <protection locked="0"/>
    </xf>
    <xf numFmtId="44" fontId="23" fillId="24" borderId="14" xfId="45" applyFont="1" applyFill="1" applyBorder="1" applyAlignment="1">
      <alignment horizontal="center"/>
    </xf>
    <xf numFmtId="3" fontId="23" fillId="24" borderId="18" xfId="0" applyNumberFormat="1" applyFont="1" applyFill="1" applyBorder="1" applyAlignment="1">
      <alignment/>
    </xf>
    <xf numFmtId="44" fontId="23" fillId="24" borderId="18" xfId="45" applyFont="1" applyFill="1" applyBorder="1" applyAlignment="1">
      <alignment/>
    </xf>
    <xf numFmtId="177" fontId="23" fillId="22" borderId="18" xfId="0" applyNumberFormat="1" applyFont="1" applyFill="1" applyBorder="1" applyAlignment="1" applyProtection="1">
      <alignment/>
      <protection locked="0"/>
    </xf>
    <xf numFmtId="44" fontId="23" fillId="24" borderId="18" xfId="45" applyFont="1" applyFill="1" applyBorder="1" applyAlignment="1">
      <alignment horizontal="center"/>
    </xf>
    <xf numFmtId="0" fontId="23" fillId="24" borderId="24" xfId="0" applyFont="1" applyFill="1" applyBorder="1" applyAlignment="1">
      <alignment/>
    </xf>
    <xf numFmtId="0" fontId="23" fillId="24" borderId="25" xfId="0" applyFont="1" applyFill="1" applyBorder="1" applyAlignment="1">
      <alignment/>
    </xf>
    <xf numFmtId="0" fontId="23" fillId="24" borderId="14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1" fontId="23" fillId="24" borderId="11" xfId="0" applyNumberFormat="1" applyFont="1" applyFill="1" applyBorder="1" applyAlignment="1">
      <alignment/>
    </xf>
    <xf numFmtId="0" fontId="23" fillId="24" borderId="16" xfId="0" applyFont="1" applyFill="1" applyBorder="1" applyAlignment="1">
      <alignment/>
    </xf>
    <xf numFmtId="1" fontId="23" fillId="24" borderId="16" xfId="0" applyNumberFormat="1" applyFont="1" applyFill="1" applyBorder="1" applyAlignment="1">
      <alignment/>
    </xf>
    <xf numFmtId="1" fontId="23" fillId="24" borderId="14" xfId="0" applyNumberFormat="1" applyFont="1" applyFill="1" applyBorder="1" applyAlignment="1">
      <alignment/>
    </xf>
    <xf numFmtId="0" fontId="25" fillId="24" borderId="26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9" fillId="24" borderId="13" xfId="0" applyFont="1" applyFill="1" applyBorder="1" applyAlignment="1">
      <alignment horizontal="left"/>
    </xf>
    <xf numFmtId="3" fontId="23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 wrapText="1"/>
    </xf>
    <xf numFmtId="0" fontId="24" fillId="24" borderId="28" xfId="0" applyFont="1" applyFill="1" applyBorder="1" applyAlignment="1">
      <alignment horizontal="center" wrapText="1"/>
    </xf>
    <xf numFmtId="0" fontId="24" fillId="24" borderId="25" xfId="0" applyFont="1" applyFill="1" applyBorder="1" applyAlignment="1">
      <alignment horizontal="center" wrapText="1"/>
    </xf>
    <xf numFmtId="0" fontId="24" fillId="24" borderId="29" xfId="0" applyFont="1" applyFill="1" applyBorder="1" applyAlignment="1">
      <alignment horizontal="center" wrapText="1"/>
    </xf>
    <xf numFmtId="0" fontId="24" fillId="24" borderId="30" xfId="0" applyFont="1" applyFill="1" applyBorder="1" applyAlignment="1">
      <alignment horizontal="center" wrapText="1"/>
    </xf>
    <xf numFmtId="0" fontId="24" fillId="24" borderId="31" xfId="0" applyFont="1" applyFill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24" fillId="24" borderId="18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24" fillId="16" borderId="32" xfId="0" applyFont="1" applyFill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0" fontId="24" fillId="16" borderId="33" xfId="0" applyFont="1" applyFill="1" applyBorder="1" applyAlignment="1">
      <alignment horizontal="center"/>
    </xf>
    <xf numFmtId="0" fontId="24" fillId="14" borderId="34" xfId="0" applyFont="1" applyFill="1" applyBorder="1" applyAlignment="1">
      <alignment horizontal="center"/>
    </xf>
    <xf numFmtId="0" fontId="24" fillId="14" borderId="35" xfId="0" applyFont="1" applyFill="1" applyBorder="1" applyAlignment="1">
      <alignment horizontal="center"/>
    </xf>
    <xf numFmtId="0" fontId="24" fillId="14" borderId="3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29</xdr:col>
      <xdr:colOff>104775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876300"/>
          <a:ext cx="381000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solicita precio del término de energía por periodo y tarifa de acceso. Ver filas 32, 33 y 34.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Completar precio del término de energía  en Cent €/Kwh con TAR incluida sin IE ni IVA en celdas marcadas en amarillo.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el Término de Potencia  aplicarán los  precios  generales marcados en ITC /688 del 30 de Marzo de 2011 u posteriores que entren vigor.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hoja de cotización está formulada. Sólo han de incluir datos en las celdas marcadas en amarillo.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precios del término de energía han de incluir la TAR, pagos por capacidad, TSOV, ajustes del sistema, coste de la energía en sí  y los extras y margenes aplicables por cada comercializadora. No han de incluir como se detalla ni IE ni IVA.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Reactiva, excesos de potencia y alquiler de EM se facturarán aparte.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9"/>
  <sheetViews>
    <sheetView tabSelected="1" zoomScale="75" zoomScaleNormal="75" zoomScalePageLayoutView="0" workbookViewId="0" topLeftCell="A7">
      <selection activeCell="AC1" sqref="AC1"/>
    </sheetView>
  </sheetViews>
  <sheetFormatPr defaultColWidth="16.140625" defaultRowHeight="12.75"/>
  <cols>
    <col min="1" max="1" width="10.28125" style="5" customWidth="1"/>
    <col min="2" max="2" width="16.140625" style="5" customWidth="1"/>
    <col min="3" max="3" width="42.8515625" style="6" customWidth="1"/>
    <col min="4" max="16" width="16.140625" style="5" customWidth="1"/>
    <col min="17" max="17" width="23.7109375" style="5" customWidth="1"/>
    <col min="18" max="18" width="31.00390625" style="5" customWidth="1"/>
    <col min="19" max="19" width="19.57421875" style="5" customWidth="1"/>
    <col min="20" max="20" width="20.140625" style="5" customWidth="1"/>
    <col min="21" max="21" width="19.28125" style="5" customWidth="1"/>
    <col min="22" max="22" width="25.8515625" style="5" customWidth="1"/>
    <col min="23" max="23" width="26.57421875" style="5" customWidth="1"/>
    <col min="24" max="24" width="24.8515625" style="5" customWidth="1"/>
    <col min="25" max="25" width="27.421875" style="5" customWidth="1"/>
    <col min="26" max="26" width="25.28125" style="5" customWidth="1"/>
    <col min="27" max="27" width="25.7109375" style="5" customWidth="1"/>
    <col min="28" max="16384" width="16.140625" style="5" customWidth="1"/>
  </cols>
  <sheetData>
    <row r="1" spans="2:29" s="4" customFormat="1" ht="51" customHeight="1" thickBot="1">
      <c r="B1" s="1" t="s">
        <v>63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11" spans="5:24" ht="66" customHeight="1">
      <c r="E11" s="84" t="s">
        <v>0</v>
      </c>
      <c r="F11" s="84"/>
      <c r="G11" s="84"/>
      <c r="H11" s="84"/>
      <c r="I11" s="84"/>
      <c r="J11" s="84"/>
      <c r="K11" s="83" t="s">
        <v>1</v>
      </c>
      <c r="L11" s="83"/>
      <c r="M11" s="83"/>
      <c r="N11" s="83"/>
      <c r="O11" s="83"/>
      <c r="P11" s="83"/>
      <c r="Q11" s="7">
        <f>SUM(Q13:Q28)</f>
        <v>15970782</v>
      </c>
      <c r="R11" s="31"/>
      <c r="S11" s="91"/>
      <c r="T11" s="91"/>
      <c r="U11" s="91"/>
      <c r="V11" s="91"/>
      <c r="W11" s="91"/>
      <c r="X11" s="91"/>
    </row>
    <row r="12" spans="2:24" ht="46.5">
      <c r="B12" s="8" t="s">
        <v>2</v>
      </c>
      <c r="C12" s="9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8" t="s">
        <v>9</v>
      </c>
      <c r="J12" s="8" t="s">
        <v>10</v>
      </c>
      <c r="K12" s="10" t="s">
        <v>11</v>
      </c>
      <c r="L12" s="10" t="s">
        <v>12</v>
      </c>
      <c r="M12" s="10" t="s">
        <v>13</v>
      </c>
      <c r="N12" s="10" t="s">
        <v>14</v>
      </c>
      <c r="O12" s="10" t="s">
        <v>15</v>
      </c>
      <c r="P12" s="10" t="s">
        <v>16</v>
      </c>
      <c r="Q12" s="10" t="s">
        <v>17</v>
      </c>
      <c r="R12" s="33"/>
      <c r="S12" s="33"/>
      <c r="T12" s="33"/>
      <c r="U12" s="33"/>
      <c r="V12" s="33"/>
      <c r="W12" s="33"/>
      <c r="X12" s="33"/>
    </row>
    <row r="13" spans="2:24" ht="17.25">
      <c r="B13" s="85" t="s">
        <v>18</v>
      </c>
      <c r="C13" s="11" t="s">
        <v>19</v>
      </c>
      <c r="D13" s="12" t="s">
        <v>20</v>
      </c>
      <c r="E13" s="12">
        <v>70</v>
      </c>
      <c r="F13" s="12">
        <v>70</v>
      </c>
      <c r="G13" s="12">
        <v>70</v>
      </c>
      <c r="H13" s="12"/>
      <c r="I13" s="12"/>
      <c r="J13" s="12"/>
      <c r="K13" s="13">
        <v>61193</v>
      </c>
      <c r="L13" s="14">
        <v>167633</v>
      </c>
      <c r="M13" s="15">
        <v>74564</v>
      </c>
      <c r="N13" s="16"/>
      <c r="O13" s="16"/>
      <c r="P13" s="16"/>
      <c r="Q13" s="17">
        <f aca="true" t="shared" si="0" ref="Q13:Q28">SUM(K13:P13)</f>
        <v>303390</v>
      </c>
      <c r="R13" s="82"/>
      <c r="S13" s="82"/>
      <c r="T13" s="82"/>
      <c r="U13" s="82"/>
      <c r="V13" s="82"/>
      <c r="W13" s="82"/>
      <c r="X13" s="82"/>
    </row>
    <row r="14" spans="2:24" ht="17.25">
      <c r="B14" s="86"/>
      <c r="C14" s="11" t="s">
        <v>21</v>
      </c>
      <c r="D14" s="12" t="s">
        <v>20</v>
      </c>
      <c r="E14" s="12">
        <v>40</v>
      </c>
      <c r="F14" s="12">
        <v>40</v>
      </c>
      <c r="G14" s="12">
        <v>40</v>
      </c>
      <c r="H14" s="12"/>
      <c r="I14" s="12"/>
      <c r="J14" s="12"/>
      <c r="K14" s="18">
        <v>0</v>
      </c>
      <c r="L14" s="12">
        <v>2</v>
      </c>
      <c r="M14" s="12">
        <v>0</v>
      </c>
      <c r="N14" s="16"/>
      <c r="O14" s="16"/>
      <c r="P14" s="16"/>
      <c r="Q14" s="17">
        <f t="shared" si="0"/>
        <v>2</v>
      </c>
      <c r="R14" s="82"/>
      <c r="S14" s="82"/>
      <c r="T14" s="82"/>
      <c r="U14" s="82"/>
      <c r="V14" s="82"/>
      <c r="W14" s="82"/>
      <c r="X14" s="82"/>
    </row>
    <row r="15" spans="2:24" ht="18" thickBot="1">
      <c r="B15" s="87"/>
      <c r="C15" s="19" t="s">
        <v>22</v>
      </c>
      <c r="D15" s="20" t="s">
        <v>20</v>
      </c>
      <c r="E15" s="21">
        <v>41.465</v>
      </c>
      <c r="F15" s="21">
        <v>41.465</v>
      </c>
      <c r="G15" s="21">
        <v>41.465</v>
      </c>
      <c r="H15" s="21"/>
      <c r="I15" s="21"/>
      <c r="J15" s="21"/>
      <c r="K15" s="22">
        <v>3512</v>
      </c>
      <c r="L15" s="23">
        <v>7481</v>
      </c>
      <c r="M15" s="24">
        <v>2510</v>
      </c>
      <c r="N15" s="25"/>
      <c r="O15" s="25"/>
      <c r="P15" s="25"/>
      <c r="Q15" s="26">
        <f t="shared" si="0"/>
        <v>13503</v>
      </c>
      <c r="R15" s="82"/>
      <c r="S15" s="82"/>
      <c r="T15" s="82"/>
      <c r="U15" s="82"/>
      <c r="V15" s="82"/>
      <c r="W15" s="82"/>
      <c r="X15" s="82"/>
    </row>
    <row r="16" spans="2:24" ht="18" customHeight="1">
      <c r="B16" s="88" t="s">
        <v>23</v>
      </c>
      <c r="C16" s="76" t="s">
        <v>24</v>
      </c>
      <c r="D16" s="27" t="s">
        <v>25</v>
      </c>
      <c r="E16" s="27">
        <v>270</v>
      </c>
      <c r="F16" s="27">
        <v>270</v>
      </c>
      <c r="G16" s="27">
        <v>270</v>
      </c>
      <c r="H16" s="27"/>
      <c r="I16" s="27"/>
      <c r="J16" s="27"/>
      <c r="K16" s="28">
        <v>374604</v>
      </c>
      <c r="L16" s="28">
        <v>679983</v>
      </c>
      <c r="M16" s="28">
        <v>597889</v>
      </c>
      <c r="N16" s="28"/>
      <c r="O16" s="28"/>
      <c r="P16" s="28"/>
      <c r="Q16" s="29">
        <f t="shared" si="0"/>
        <v>1652476</v>
      </c>
      <c r="R16" s="82"/>
      <c r="S16" s="82"/>
      <c r="T16" s="82"/>
      <c r="U16" s="82"/>
      <c r="V16" s="82"/>
      <c r="W16" s="82"/>
      <c r="X16" s="82"/>
    </row>
    <row r="17" spans="2:24" ht="17.25">
      <c r="B17" s="89"/>
      <c r="C17" s="77" t="s">
        <v>26</v>
      </c>
      <c r="D17" s="12" t="s">
        <v>25</v>
      </c>
      <c r="E17" s="12">
        <v>190</v>
      </c>
      <c r="F17" s="12">
        <v>190</v>
      </c>
      <c r="G17" s="12">
        <v>200</v>
      </c>
      <c r="H17" s="12"/>
      <c r="I17" s="12"/>
      <c r="J17" s="12"/>
      <c r="K17" s="15">
        <v>94038</v>
      </c>
      <c r="L17" s="15">
        <v>164927</v>
      </c>
      <c r="M17" s="15">
        <v>140891</v>
      </c>
      <c r="N17" s="15"/>
      <c r="O17" s="15"/>
      <c r="P17" s="15"/>
      <c r="Q17" s="17">
        <f t="shared" si="0"/>
        <v>399856</v>
      </c>
      <c r="R17" s="82"/>
      <c r="S17" s="82"/>
      <c r="T17" s="82"/>
      <c r="U17" s="82"/>
      <c r="V17" s="82"/>
      <c r="W17" s="82"/>
      <c r="X17" s="82"/>
    </row>
    <row r="18" spans="2:24" ht="17.25">
      <c r="B18" s="89"/>
      <c r="C18" s="77" t="s">
        <v>27</v>
      </c>
      <c r="D18" s="12" t="s">
        <v>25</v>
      </c>
      <c r="E18" s="12">
        <v>115</v>
      </c>
      <c r="F18" s="12">
        <v>115</v>
      </c>
      <c r="G18" s="12">
        <v>140</v>
      </c>
      <c r="H18" s="12"/>
      <c r="I18" s="12"/>
      <c r="J18" s="12"/>
      <c r="K18" s="15">
        <v>69919</v>
      </c>
      <c r="L18" s="15">
        <v>121281</v>
      </c>
      <c r="M18" s="15">
        <v>75033</v>
      </c>
      <c r="N18" s="15"/>
      <c r="O18" s="15"/>
      <c r="P18" s="15"/>
      <c r="Q18" s="17">
        <f t="shared" si="0"/>
        <v>266233</v>
      </c>
      <c r="R18" s="82"/>
      <c r="S18" s="82"/>
      <c r="T18" s="82"/>
      <c r="U18" s="82"/>
      <c r="V18" s="82"/>
      <c r="W18" s="82"/>
      <c r="X18" s="82"/>
    </row>
    <row r="19" spans="2:24" ht="18" thickBot="1">
      <c r="B19" s="89"/>
      <c r="C19" s="78" t="s">
        <v>28</v>
      </c>
      <c r="D19" s="20" t="s">
        <v>25</v>
      </c>
      <c r="E19" s="20">
        <v>110</v>
      </c>
      <c r="F19" s="20">
        <v>110</v>
      </c>
      <c r="G19" s="20">
        <v>120</v>
      </c>
      <c r="H19" s="20"/>
      <c r="I19" s="20"/>
      <c r="J19" s="20"/>
      <c r="K19" s="24">
        <v>97820</v>
      </c>
      <c r="L19" s="24">
        <v>182398</v>
      </c>
      <c r="M19" s="24">
        <v>159991</v>
      </c>
      <c r="N19" s="24"/>
      <c r="O19" s="24"/>
      <c r="P19" s="24"/>
      <c r="Q19" s="26">
        <f t="shared" si="0"/>
        <v>440209</v>
      </c>
      <c r="R19" s="82"/>
      <c r="S19" s="82"/>
      <c r="T19" s="82"/>
      <c r="U19" s="82"/>
      <c r="V19" s="82"/>
      <c r="W19" s="82"/>
      <c r="X19" s="82"/>
    </row>
    <row r="20" spans="2:24" ht="17.25">
      <c r="B20" s="89"/>
      <c r="C20" s="76" t="s">
        <v>29</v>
      </c>
      <c r="D20" s="27" t="s">
        <v>30</v>
      </c>
      <c r="E20" s="27">
        <v>451</v>
      </c>
      <c r="F20" s="27">
        <v>451</v>
      </c>
      <c r="G20" s="27">
        <v>451</v>
      </c>
      <c r="H20" s="27">
        <v>451</v>
      </c>
      <c r="I20" s="27">
        <v>451</v>
      </c>
      <c r="J20" s="27">
        <v>451</v>
      </c>
      <c r="K20" s="28">
        <v>158243</v>
      </c>
      <c r="L20" s="28">
        <v>180016</v>
      </c>
      <c r="M20" s="28">
        <v>136681</v>
      </c>
      <c r="N20" s="28">
        <v>205361</v>
      </c>
      <c r="O20" s="28">
        <v>194218</v>
      </c>
      <c r="P20" s="28">
        <v>1269249</v>
      </c>
      <c r="Q20" s="29">
        <f t="shared" si="0"/>
        <v>2143768</v>
      </c>
      <c r="R20" s="82"/>
      <c r="S20" s="82"/>
      <c r="T20" s="82"/>
      <c r="U20" s="82"/>
      <c r="V20" s="82"/>
      <c r="W20" s="82"/>
      <c r="X20" s="82"/>
    </row>
    <row r="21" spans="2:24" ht="17.25">
      <c r="B21" s="89"/>
      <c r="C21" s="77" t="s">
        <v>31</v>
      </c>
      <c r="D21" s="12" t="s">
        <v>30</v>
      </c>
      <c r="E21" s="12">
        <v>451</v>
      </c>
      <c r="F21" s="12">
        <v>451</v>
      </c>
      <c r="G21" s="12">
        <v>451</v>
      </c>
      <c r="H21" s="12">
        <v>451</v>
      </c>
      <c r="I21" s="12">
        <v>451</v>
      </c>
      <c r="J21" s="12">
        <v>451</v>
      </c>
      <c r="K21" s="15">
        <v>191358</v>
      </c>
      <c r="L21" s="15">
        <v>201425</v>
      </c>
      <c r="M21" s="15">
        <v>166292</v>
      </c>
      <c r="N21" s="15">
        <v>247085</v>
      </c>
      <c r="O21" s="15">
        <v>289069</v>
      </c>
      <c r="P21" s="15">
        <v>727303</v>
      </c>
      <c r="Q21" s="17">
        <f t="shared" si="0"/>
        <v>1822532</v>
      </c>
      <c r="R21" s="82"/>
      <c r="S21" s="82"/>
      <c r="T21" s="82"/>
      <c r="U21" s="82"/>
      <c r="V21" s="82"/>
      <c r="W21" s="82"/>
      <c r="X21" s="82"/>
    </row>
    <row r="22" spans="2:24" ht="17.25">
      <c r="B22" s="89"/>
      <c r="C22" s="77" t="s">
        <v>32</v>
      </c>
      <c r="D22" s="12" t="s">
        <v>30</v>
      </c>
      <c r="E22" s="12">
        <v>350</v>
      </c>
      <c r="F22" s="12">
        <v>350</v>
      </c>
      <c r="G22" s="12">
        <v>350</v>
      </c>
      <c r="H22" s="12">
        <v>350</v>
      </c>
      <c r="I22" s="12">
        <v>350</v>
      </c>
      <c r="J22" s="12">
        <v>451</v>
      </c>
      <c r="K22" s="15">
        <v>54261</v>
      </c>
      <c r="L22" s="15">
        <v>62179</v>
      </c>
      <c r="M22" s="15">
        <v>38187</v>
      </c>
      <c r="N22" s="15">
        <v>59151</v>
      </c>
      <c r="O22" s="15">
        <v>78493</v>
      </c>
      <c r="P22" s="15">
        <v>262478</v>
      </c>
      <c r="Q22" s="17">
        <f t="shared" si="0"/>
        <v>554749</v>
      </c>
      <c r="R22" s="82"/>
      <c r="S22" s="82"/>
      <c r="T22" s="82"/>
      <c r="U22" s="82"/>
      <c r="V22" s="82"/>
      <c r="W22" s="82"/>
      <c r="X22" s="82"/>
    </row>
    <row r="23" spans="2:24" ht="17.25">
      <c r="B23" s="89"/>
      <c r="C23" s="77" t="s">
        <v>33</v>
      </c>
      <c r="D23" s="12" t="s">
        <v>30</v>
      </c>
      <c r="E23" s="12">
        <v>451</v>
      </c>
      <c r="F23" s="12">
        <v>451</v>
      </c>
      <c r="G23" s="12">
        <v>451</v>
      </c>
      <c r="H23" s="12">
        <v>451</v>
      </c>
      <c r="I23" s="12">
        <v>451</v>
      </c>
      <c r="J23" s="12">
        <v>451</v>
      </c>
      <c r="K23" s="15">
        <v>148144</v>
      </c>
      <c r="L23" s="15">
        <v>171269</v>
      </c>
      <c r="M23" s="15">
        <v>111903</v>
      </c>
      <c r="N23" s="15">
        <v>175817</v>
      </c>
      <c r="O23" s="15">
        <v>237297</v>
      </c>
      <c r="P23" s="15">
        <v>514063</v>
      </c>
      <c r="Q23" s="17">
        <f t="shared" si="0"/>
        <v>1358493</v>
      </c>
      <c r="R23" s="82"/>
      <c r="S23" s="82"/>
      <c r="T23" s="82"/>
      <c r="U23" s="82"/>
      <c r="V23" s="82"/>
      <c r="W23" s="82"/>
      <c r="X23" s="82"/>
    </row>
    <row r="24" spans="2:24" ht="17.25">
      <c r="B24" s="89"/>
      <c r="C24" s="77" t="s">
        <v>34</v>
      </c>
      <c r="D24" s="12" t="s">
        <v>30</v>
      </c>
      <c r="E24" s="12">
        <v>375</v>
      </c>
      <c r="F24" s="12">
        <v>375</v>
      </c>
      <c r="G24" s="12">
        <v>375</v>
      </c>
      <c r="H24" s="12">
        <v>375</v>
      </c>
      <c r="I24" s="12">
        <v>375</v>
      </c>
      <c r="J24" s="12">
        <v>468</v>
      </c>
      <c r="K24" s="15">
        <v>182015</v>
      </c>
      <c r="L24" s="15">
        <v>207188</v>
      </c>
      <c r="M24" s="15">
        <v>143183</v>
      </c>
      <c r="N24" s="15">
        <v>211831</v>
      </c>
      <c r="O24" s="15">
        <v>281885</v>
      </c>
      <c r="P24" s="15">
        <v>542273</v>
      </c>
      <c r="Q24" s="17">
        <f t="shared" si="0"/>
        <v>1568375</v>
      </c>
      <c r="R24" s="82"/>
      <c r="S24" s="82"/>
      <c r="T24" s="82"/>
      <c r="U24" s="82"/>
      <c r="V24" s="82"/>
      <c r="W24" s="82"/>
      <c r="X24" s="82"/>
    </row>
    <row r="25" spans="2:24" ht="17.25">
      <c r="B25" s="89"/>
      <c r="C25" s="77" t="s">
        <v>35</v>
      </c>
      <c r="D25" s="12" t="s">
        <v>30</v>
      </c>
      <c r="E25" s="12">
        <v>350</v>
      </c>
      <c r="F25" s="12">
        <v>350</v>
      </c>
      <c r="G25" s="12">
        <v>350</v>
      </c>
      <c r="H25" s="12">
        <v>350</v>
      </c>
      <c r="I25" s="12">
        <v>350</v>
      </c>
      <c r="J25" s="12">
        <v>468</v>
      </c>
      <c r="K25" s="15">
        <v>164418</v>
      </c>
      <c r="L25" s="15">
        <v>186038</v>
      </c>
      <c r="M25" s="15">
        <v>121260</v>
      </c>
      <c r="N25" s="15">
        <v>190104</v>
      </c>
      <c r="O25" s="15">
        <v>247376</v>
      </c>
      <c r="P25" s="15">
        <v>632967</v>
      </c>
      <c r="Q25" s="17">
        <f t="shared" si="0"/>
        <v>1542163</v>
      </c>
      <c r="R25" s="82"/>
      <c r="S25" s="82"/>
      <c r="T25" s="82"/>
      <c r="U25" s="82"/>
      <c r="V25" s="82"/>
      <c r="W25" s="82"/>
      <c r="X25" s="82"/>
    </row>
    <row r="26" spans="2:24" ht="17.25">
      <c r="B26" s="89"/>
      <c r="C26" s="77" t="s">
        <v>36</v>
      </c>
      <c r="D26" s="12" t="s">
        <v>30</v>
      </c>
      <c r="E26" s="12">
        <v>1500</v>
      </c>
      <c r="F26" s="12">
        <v>1500</v>
      </c>
      <c r="G26" s="12">
        <v>1500</v>
      </c>
      <c r="H26" s="12">
        <v>1500</v>
      </c>
      <c r="I26" s="12">
        <v>1500</v>
      </c>
      <c r="J26" s="12">
        <v>1500</v>
      </c>
      <c r="K26" s="15">
        <v>131023</v>
      </c>
      <c r="L26" s="15">
        <v>221461</v>
      </c>
      <c r="M26" s="15">
        <v>101451</v>
      </c>
      <c r="N26" s="15">
        <v>185994</v>
      </c>
      <c r="O26" s="15">
        <v>231495</v>
      </c>
      <c r="P26" s="15">
        <v>973577</v>
      </c>
      <c r="Q26" s="17">
        <f t="shared" si="0"/>
        <v>1845001</v>
      </c>
      <c r="R26" s="82"/>
      <c r="S26" s="82"/>
      <c r="T26" s="82"/>
      <c r="U26" s="82"/>
      <c r="V26" s="82"/>
      <c r="W26" s="82"/>
      <c r="X26" s="82"/>
    </row>
    <row r="27" spans="2:24" ht="17.25">
      <c r="B27" s="89"/>
      <c r="C27" s="79" t="s">
        <v>37</v>
      </c>
      <c r="D27" s="12" t="s">
        <v>30</v>
      </c>
      <c r="E27" s="12">
        <v>300</v>
      </c>
      <c r="F27" s="12">
        <v>300</v>
      </c>
      <c r="G27" s="12">
        <v>300</v>
      </c>
      <c r="H27" s="12">
        <v>300</v>
      </c>
      <c r="I27" s="12">
        <v>300</v>
      </c>
      <c r="J27" s="12">
        <v>451</v>
      </c>
      <c r="K27" s="15">
        <v>174850</v>
      </c>
      <c r="L27" s="15">
        <v>254955</v>
      </c>
      <c r="M27" s="15">
        <v>121155</v>
      </c>
      <c r="N27" s="15">
        <v>227633</v>
      </c>
      <c r="O27" s="15">
        <v>290001</v>
      </c>
      <c r="P27" s="15">
        <v>641435</v>
      </c>
      <c r="Q27" s="17">
        <f t="shared" si="0"/>
        <v>1710029</v>
      </c>
      <c r="R27" s="82"/>
      <c r="S27" s="82"/>
      <c r="T27" s="82"/>
      <c r="U27" s="82"/>
      <c r="V27" s="82"/>
      <c r="W27" s="82"/>
      <c r="X27" s="82"/>
    </row>
    <row r="28" spans="2:17" ht="18" thickBot="1">
      <c r="B28" s="90"/>
      <c r="C28" s="80" t="s">
        <v>66</v>
      </c>
      <c r="D28" s="12" t="s">
        <v>30</v>
      </c>
      <c r="E28" s="12">
        <v>300</v>
      </c>
      <c r="F28" s="12">
        <v>300</v>
      </c>
      <c r="G28" s="12">
        <v>300</v>
      </c>
      <c r="H28" s="12">
        <v>300</v>
      </c>
      <c r="I28" s="12">
        <v>300</v>
      </c>
      <c r="J28" s="12">
        <v>451</v>
      </c>
      <c r="K28" s="15">
        <v>34235</v>
      </c>
      <c r="L28" s="15">
        <v>39230</v>
      </c>
      <c r="M28" s="15">
        <v>24093</v>
      </c>
      <c r="N28" s="15">
        <v>37319</v>
      </c>
      <c r="O28" s="15">
        <v>49523</v>
      </c>
      <c r="P28" s="15">
        <v>165603</v>
      </c>
      <c r="Q28" s="17">
        <f t="shared" si="0"/>
        <v>350003</v>
      </c>
    </row>
    <row r="29" spans="11:16" ht="15">
      <c r="K29" s="81"/>
      <c r="L29" s="81"/>
      <c r="M29" s="81"/>
      <c r="N29" s="81"/>
      <c r="O29" s="81"/>
      <c r="P29" s="81"/>
    </row>
    <row r="30" spans="11:16" ht="15">
      <c r="K30" s="81"/>
      <c r="L30" s="81"/>
      <c r="M30" s="81"/>
      <c r="N30" s="81"/>
      <c r="O30" s="81"/>
      <c r="P30" s="81"/>
    </row>
    <row r="33" spans="5:24" ht="17.25">
      <c r="E33" s="84" t="s">
        <v>47</v>
      </c>
      <c r="F33" s="84"/>
      <c r="G33" s="84"/>
      <c r="H33" s="84"/>
      <c r="I33" s="84"/>
      <c r="J33" s="84"/>
      <c r="K33" s="83" t="s">
        <v>48</v>
      </c>
      <c r="L33" s="83"/>
      <c r="M33" s="83"/>
      <c r="N33" s="83"/>
      <c r="O33" s="83"/>
      <c r="P33" s="83"/>
      <c r="S33" s="92" t="s">
        <v>65</v>
      </c>
      <c r="T33" s="92"/>
      <c r="U33" s="92"/>
      <c r="V33" s="92"/>
      <c r="W33" s="92"/>
      <c r="X33" s="92"/>
    </row>
    <row r="34" spans="3:27" ht="46.5">
      <c r="C34" s="8" t="s">
        <v>44</v>
      </c>
      <c r="D34" s="8" t="s">
        <v>4</v>
      </c>
      <c r="E34" s="8" t="s">
        <v>5</v>
      </c>
      <c r="F34" s="8" t="s">
        <v>6</v>
      </c>
      <c r="G34" s="8" t="s">
        <v>7</v>
      </c>
      <c r="H34" s="8" t="s">
        <v>8</v>
      </c>
      <c r="I34" s="8" t="s">
        <v>9</v>
      </c>
      <c r="J34" s="8" t="s">
        <v>10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15</v>
      </c>
      <c r="P34" s="10" t="s">
        <v>16</v>
      </c>
      <c r="Q34" s="10" t="s">
        <v>49</v>
      </c>
      <c r="R34" s="30" t="s">
        <v>67</v>
      </c>
      <c r="S34" s="32" t="s">
        <v>38</v>
      </c>
      <c r="T34" s="32" t="s">
        <v>39</v>
      </c>
      <c r="U34" s="32" t="s">
        <v>40</v>
      </c>
      <c r="V34" s="32" t="s">
        <v>41</v>
      </c>
      <c r="W34" s="32" t="s">
        <v>42</v>
      </c>
      <c r="X34" s="32" t="s">
        <v>43</v>
      </c>
      <c r="Y34" s="57" t="s">
        <v>68</v>
      </c>
      <c r="Z34" s="30" t="s">
        <v>69</v>
      </c>
      <c r="AA34" s="57" t="s">
        <v>60</v>
      </c>
    </row>
    <row r="35" spans="2:27" ht="15.75" thickBot="1">
      <c r="B35" s="59" t="s">
        <v>61</v>
      </c>
      <c r="C35" s="69">
        <v>3</v>
      </c>
      <c r="D35" s="41" t="s">
        <v>45</v>
      </c>
      <c r="E35" s="41">
        <v>151.465</v>
      </c>
      <c r="F35" s="41">
        <v>151.465</v>
      </c>
      <c r="G35" s="41">
        <v>151.465</v>
      </c>
      <c r="H35" s="41"/>
      <c r="I35" s="41"/>
      <c r="J35" s="41"/>
      <c r="K35" s="75">
        <v>64705</v>
      </c>
      <c r="L35" s="75">
        <v>175116</v>
      </c>
      <c r="M35" s="75">
        <v>77074</v>
      </c>
      <c r="N35" s="75">
        <v>0</v>
      </c>
      <c r="O35" s="75">
        <v>0</v>
      </c>
      <c r="P35" s="75">
        <v>0</v>
      </c>
      <c r="Q35" s="26">
        <f>SUM(K35:P35)</f>
        <v>316895</v>
      </c>
      <c r="R35" s="60">
        <f>SUMPRODUCT(E35:G35,'ITC 688'!$D$11:$F$11)*1.051127</f>
        <v>4487.609011417495</v>
      </c>
      <c r="S35" s="61"/>
      <c r="T35" s="61"/>
      <c r="U35" s="61"/>
      <c r="V35" s="51"/>
      <c r="W35" s="51"/>
      <c r="X35" s="51"/>
      <c r="Y35" s="60">
        <f>R35+SUMPRODUCT(K35:M35,S35:U35)*1.051127/100</f>
        <v>4487.609011417495</v>
      </c>
      <c r="Z35" s="62">
        <f>Y35*1.18</f>
        <v>5295.378633472644</v>
      </c>
      <c r="AA35" s="41"/>
    </row>
    <row r="36" spans="2:27" ht="15">
      <c r="B36" s="93" t="s">
        <v>62</v>
      </c>
      <c r="C36" s="70">
        <v>4</v>
      </c>
      <c r="D36" s="43" t="s">
        <v>46</v>
      </c>
      <c r="E36" s="73">
        <v>685</v>
      </c>
      <c r="F36" s="73">
        <v>685</v>
      </c>
      <c r="G36" s="73">
        <v>730</v>
      </c>
      <c r="H36" s="73"/>
      <c r="I36" s="73"/>
      <c r="J36" s="73"/>
      <c r="K36" s="74">
        <v>636381</v>
      </c>
      <c r="L36" s="74">
        <v>1148589</v>
      </c>
      <c r="M36" s="74">
        <v>973804</v>
      </c>
      <c r="N36" s="74">
        <v>0</v>
      </c>
      <c r="O36" s="74">
        <v>0</v>
      </c>
      <c r="P36" s="74">
        <v>0</v>
      </c>
      <c r="Q36" s="63">
        <f>SUM(K36:P36)</f>
        <v>2758774</v>
      </c>
      <c r="R36" s="64">
        <f>SUMPRODUCT(E36:G36,'ITC 688'!$D$12:$F$12)*1.051127</f>
        <v>30557.376936032866</v>
      </c>
      <c r="S36" s="65"/>
      <c r="T36" s="65"/>
      <c r="U36" s="65"/>
      <c r="V36" s="53"/>
      <c r="W36" s="53"/>
      <c r="X36" s="53"/>
      <c r="Y36" s="64">
        <f>R36+SUMPRODUCT(K36:M36,S36:U36)*1.051127/100</f>
        <v>30557.376936032866</v>
      </c>
      <c r="Z36" s="66">
        <f>Y36*1.18</f>
        <v>36057.70478451878</v>
      </c>
      <c r="AA36" s="67"/>
    </row>
    <row r="37" spans="2:27" ht="15" thickBot="1">
      <c r="B37" s="94"/>
      <c r="C37" s="69">
        <v>8</v>
      </c>
      <c r="D37" s="41" t="s">
        <v>30</v>
      </c>
      <c r="E37" s="71">
        <f aca="true" t="shared" si="1" ref="E37:P37">SUM(E20:E28)</f>
        <v>4528</v>
      </c>
      <c r="F37" s="71">
        <f t="shared" si="1"/>
        <v>4528</v>
      </c>
      <c r="G37" s="71">
        <f t="shared" si="1"/>
        <v>4528</v>
      </c>
      <c r="H37" s="71">
        <f t="shared" si="1"/>
        <v>4528</v>
      </c>
      <c r="I37" s="71">
        <f t="shared" si="1"/>
        <v>4528</v>
      </c>
      <c r="J37" s="71">
        <f t="shared" si="1"/>
        <v>5142</v>
      </c>
      <c r="K37" s="72">
        <f t="shared" si="1"/>
        <v>1238547</v>
      </c>
      <c r="L37" s="72">
        <f t="shared" si="1"/>
        <v>1523761</v>
      </c>
      <c r="M37" s="72">
        <f t="shared" si="1"/>
        <v>964205</v>
      </c>
      <c r="N37" s="72">
        <f t="shared" si="1"/>
        <v>1540295</v>
      </c>
      <c r="O37" s="72">
        <f t="shared" si="1"/>
        <v>1899357</v>
      </c>
      <c r="P37" s="72">
        <f t="shared" si="1"/>
        <v>5728948</v>
      </c>
      <c r="Q37" s="26">
        <f>SUM(K37:P37)</f>
        <v>12895113</v>
      </c>
      <c r="R37" s="60">
        <f>SUMPRODUCT(E37:J37,'ITC 688'!$D$13:$I$13)*1.051127</f>
        <v>220265.297228452</v>
      </c>
      <c r="S37" s="61"/>
      <c r="T37" s="61"/>
      <c r="U37" s="61"/>
      <c r="V37" s="61"/>
      <c r="W37" s="61"/>
      <c r="X37" s="61"/>
      <c r="Y37" s="60">
        <f>R37+SUMPRODUCT(K37:P37,S37:X37)*1.051127/100</f>
        <v>220265.297228452</v>
      </c>
      <c r="Z37" s="62">
        <f>Y37*1.18</f>
        <v>259913.05072957333</v>
      </c>
      <c r="AA37" s="68"/>
    </row>
    <row r="39" spans="25:28" ht="17.25">
      <c r="Y39" s="58">
        <f>SUM(Y35:Y37)</f>
        <v>255310.28317590235</v>
      </c>
      <c r="Z39" s="58">
        <f>SUM(Z35:Z37)</f>
        <v>301266.13414756476</v>
      </c>
      <c r="AA39" s="56"/>
      <c r="AB39" s="56" t="s">
        <v>59</v>
      </c>
    </row>
  </sheetData>
  <sheetProtection password="CC52" sheet="1" objects="1" scenarios="1"/>
  <mergeCells count="30">
    <mergeCell ref="V20:V27"/>
    <mergeCell ref="W20:W27"/>
    <mergeCell ref="X20:X27"/>
    <mergeCell ref="R20:R27"/>
    <mergeCell ref="S20:S27"/>
    <mergeCell ref="T20:T27"/>
    <mergeCell ref="K33:P33"/>
    <mergeCell ref="E33:J33"/>
    <mergeCell ref="S33:X33"/>
    <mergeCell ref="B36:B37"/>
    <mergeCell ref="R13:R15"/>
    <mergeCell ref="R16:R19"/>
    <mergeCell ref="S16:S19"/>
    <mergeCell ref="X16:X19"/>
    <mergeCell ref="W13:W15"/>
    <mergeCell ref="T16:T19"/>
    <mergeCell ref="U16:U19"/>
    <mergeCell ref="V16:V19"/>
    <mergeCell ref="X13:X15"/>
    <mergeCell ref="W16:W19"/>
    <mergeCell ref="U20:U27"/>
    <mergeCell ref="K11:P11"/>
    <mergeCell ref="E11:J11"/>
    <mergeCell ref="B13:B15"/>
    <mergeCell ref="B16:B28"/>
    <mergeCell ref="S11:X11"/>
    <mergeCell ref="S13:S15"/>
    <mergeCell ref="T13:T15"/>
    <mergeCell ref="U13:U15"/>
    <mergeCell ref="V13:V15"/>
  </mergeCells>
  <printOptions/>
  <pageMargins left="0.3937007874015748" right="0.3937007874015748" top="0.7874015748031497" bottom="0.3937007874015748" header="0" footer="0.1968503937007874"/>
  <pageSetup fitToHeight="1" fitToWidth="1" horizontalDpi="600" verticalDpi="600" orientation="landscape" paperSize="8" scale="34" r:id="rId3"/>
  <headerFooter alignWithMargins="0">
    <oddHeader>&amp;L&amp;G&amp;C&amp;"Arial,Negrita"&amp;20ANEXO 4 - FICHERO DE COTIZACION&amp;R&amp;G</oddHeader>
    <oddFooter>&amp;C&amp;8&amp;P&amp;R&amp;6&amp;F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75" zoomScaleNormal="75" zoomScalePageLayoutView="0" workbookViewId="0" topLeftCell="A1">
      <selection activeCell="D13" sqref="D13"/>
    </sheetView>
  </sheetViews>
  <sheetFormatPr defaultColWidth="21.8515625" defaultRowHeight="12.75"/>
  <cols>
    <col min="1" max="1" width="21.8515625" style="5" customWidth="1"/>
    <col min="2" max="2" width="12.7109375" style="5" customWidth="1"/>
    <col min="3" max="16384" width="21.8515625" style="5" customWidth="1"/>
  </cols>
  <sheetData>
    <row r="1" ht="15">
      <c r="A1" s="5" t="s">
        <v>50</v>
      </c>
    </row>
    <row r="8" spans="4:15" ht="15">
      <c r="D8" s="95" t="s">
        <v>64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4:15" ht="15">
      <c r="D9" s="96" t="s">
        <v>51</v>
      </c>
      <c r="E9" s="97"/>
      <c r="F9" s="97"/>
      <c r="G9" s="97"/>
      <c r="H9" s="97"/>
      <c r="I9" s="98"/>
      <c r="J9" s="99" t="s">
        <v>52</v>
      </c>
      <c r="K9" s="100"/>
      <c r="L9" s="100"/>
      <c r="M9" s="100"/>
      <c r="N9" s="100"/>
      <c r="O9" s="101"/>
    </row>
    <row r="10" spans="2:15" ht="15">
      <c r="B10" s="48" t="s">
        <v>53</v>
      </c>
      <c r="C10" s="49" t="s">
        <v>54</v>
      </c>
      <c r="D10" s="39" t="s">
        <v>55</v>
      </c>
      <c r="E10" s="38" t="s">
        <v>39</v>
      </c>
      <c r="F10" s="38" t="s">
        <v>40</v>
      </c>
      <c r="G10" s="38" t="s">
        <v>41</v>
      </c>
      <c r="H10" s="38" t="s">
        <v>42</v>
      </c>
      <c r="I10" s="40" t="s">
        <v>43</v>
      </c>
      <c r="J10" s="39" t="s">
        <v>55</v>
      </c>
      <c r="K10" s="38" t="s">
        <v>39</v>
      </c>
      <c r="L10" s="38" t="s">
        <v>40</v>
      </c>
      <c r="M10" s="38" t="s">
        <v>41</v>
      </c>
      <c r="N10" s="38" t="s">
        <v>42</v>
      </c>
      <c r="O10" s="40" t="s">
        <v>43</v>
      </c>
    </row>
    <row r="11" spans="2:15" ht="15" thickBot="1">
      <c r="B11" s="50" t="s">
        <v>45</v>
      </c>
      <c r="C11" s="51" t="s">
        <v>56</v>
      </c>
      <c r="D11" s="42">
        <v>14.093457</v>
      </c>
      <c r="E11" s="34">
        <v>8.456074</v>
      </c>
      <c r="F11" s="34">
        <v>5.637383</v>
      </c>
      <c r="G11" s="34"/>
      <c r="H11" s="34"/>
      <c r="I11" s="35"/>
      <c r="J11" s="42">
        <v>0.061027</v>
      </c>
      <c r="K11" s="34">
        <v>0.040904</v>
      </c>
      <c r="L11" s="34">
        <v>0.015192</v>
      </c>
      <c r="M11" s="34"/>
      <c r="N11" s="34"/>
      <c r="O11" s="35"/>
    </row>
    <row r="12" spans="2:15" ht="15">
      <c r="B12" s="52" t="s">
        <v>46</v>
      </c>
      <c r="C12" s="53" t="s">
        <v>57</v>
      </c>
      <c r="D12" s="44">
        <v>24.01276</v>
      </c>
      <c r="E12" s="36">
        <v>14.808024</v>
      </c>
      <c r="F12" s="36">
        <v>3.395649</v>
      </c>
      <c r="G12" s="36"/>
      <c r="H12" s="36"/>
      <c r="I12" s="37"/>
      <c r="J12" s="44">
        <v>0.04072</v>
      </c>
      <c r="K12" s="36">
        <v>0.03623</v>
      </c>
      <c r="L12" s="36">
        <v>0.022172</v>
      </c>
      <c r="M12" s="36"/>
      <c r="N12" s="36"/>
      <c r="O12" s="37"/>
    </row>
    <row r="13" spans="2:15" ht="15">
      <c r="B13" s="54" t="s">
        <v>30</v>
      </c>
      <c r="C13" s="55" t="s">
        <v>58</v>
      </c>
      <c r="D13" s="45">
        <v>16.594064</v>
      </c>
      <c r="E13" s="46">
        <v>8.304214</v>
      </c>
      <c r="F13" s="46">
        <v>6.077305</v>
      </c>
      <c r="G13" s="46">
        <f>F13</f>
        <v>6.077305</v>
      </c>
      <c r="H13" s="46">
        <f>F13</f>
        <v>6.077305</v>
      </c>
      <c r="I13" s="47">
        <v>2.772859</v>
      </c>
      <c r="J13" s="45">
        <v>0.071035</v>
      </c>
      <c r="K13" s="46">
        <v>0.05305</v>
      </c>
      <c r="L13" s="46">
        <v>0.028269</v>
      </c>
      <c r="M13" s="46">
        <v>0.014069</v>
      </c>
      <c r="N13" s="46">
        <v>0.009086</v>
      </c>
      <c r="O13" s="47">
        <v>0.005689</v>
      </c>
    </row>
  </sheetData>
  <sheetProtection/>
  <mergeCells count="3">
    <mergeCell ref="D8:O8"/>
    <mergeCell ref="D9:I9"/>
    <mergeCell ref="J9:O9"/>
  </mergeCells>
  <printOptions/>
  <pageMargins left="0.3937007874015748" right="0.3937007874015748" top="0.8" bottom="0.3937007874015748" header="0" footer="0.1968503937007874"/>
  <pageSetup fitToHeight="1" fitToWidth="1" horizontalDpi="600" verticalDpi="600" orientation="landscape" paperSize="9" r:id="rId2"/>
  <headerFooter alignWithMargins="0">
    <oddHeader>&amp;R&amp;G</oddHeader>
    <oddFooter>&amp;C&amp;8&amp;P&amp;R&amp;6&amp;F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AQUANIMA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n076427</dc:creator>
  <cp:keywords/>
  <dc:description/>
  <cp:lastModifiedBy>UC</cp:lastModifiedBy>
  <cp:lastPrinted>2011-09-08T09:15:52Z</cp:lastPrinted>
  <dcterms:created xsi:type="dcterms:W3CDTF">2011-08-11T10:46:23Z</dcterms:created>
  <dcterms:modified xsi:type="dcterms:W3CDTF">2011-10-06T08:43:19Z</dcterms:modified>
  <cp:category/>
  <cp:version/>
  <cp:contentType/>
  <cp:contentStatus/>
</cp:coreProperties>
</file>